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name="Instructions" sheetId="1" state="visible" r:id="rId1"/>
    <sheet name="Sample Data" sheetId="2" state="visible" r:id="rId2"/>
    <sheet name="CLV Dashboard" sheetId="3" state="visible" r:id="rId3"/>
    <sheet name="Cohort Retention" sheetId="4" state="visible" r:id="rId4"/>
  </sheets>
  <definedNames/>
  <calcPr calcId="124519" calcMode="auto" fullCalcOnLoad="1" refMode="A1" iterate="0" iterateCount="100" iterateDelta="0.0001" forceFullCalc="1"/>
</workbook>
</file>

<file path=xl/styles.xml><?xml version="1.0" encoding="utf-8"?>
<styleSheet xmlns="http://schemas.openxmlformats.org/spreadsheetml/2006/main">
  <numFmts count="5">
    <numFmt numFmtId="164" formatCode="\$#,##0"/>
    <numFmt numFmtId="165" formatCode="#,##0.0"/>
    <numFmt numFmtId="166" formatCode="\$#,##0.00"/>
    <numFmt numFmtId="167" formatCode="0.0%"/>
    <numFmt numFmtId="168" formatCode="0.0\x"/>
  </numFmts>
  <fonts count="2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Times New Roman"/>
      <charset val="1"/>
      <family val="0"/>
      <color theme="1"/>
      <sz val="11"/>
    </font>
    <font>
      <name val="Times New Roman"/>
      <charset val="1"/>
      <family val="0"/>
      <b val="1"/>
      <color rgb="FFFFFFFF"/>
      <sz val="18"/>
    </font>
    <font>
      <name val="Times New Roman"/>
      <charset val="1"/>
      <family val="0"/>
      <b val="1"/>
      <color rgb="FFFFFFFF"/>
      <sz val="12"/>
    </font>
    <font>
      <name val="Times New Roman"/>
      <charset val="1"/>
      <family val="0"/>
      <color rgb="FF1A1A2E"/>
      <sz val="12"/>
    </font>
    <font>
      <name val="Times New Roman"/>
      <charset val="1"/>
      <family val="0"/>
      <b val="1"/>
      <color rgb="FF1B2A4A"/>
      <sz val="12"/>
    </font>
    <font>
      <name val="Times New Roman"/>
      <charset val="1"/>
      <family val="0"/>
      <b val="1"/>
      <color rgb="FF1A1A2E"/>
      <sz val="12"/>
    </font>
    <font>
      <name val="Times New Roman"/>
      <charset val="1"/>
      <family val="0"/>
      <i val="1"/>
      <color rgb="FF1A1A2E"/>
      <sz val="12"/>
    </font>
    <font>
      <name val="Times New Roman"/>
      <charset val="1"/>
      <family val="0"/>
      <b val="1"/>
      <color rgb="FFFFFFFF"/>
      <sz val="14"/>
    </font>
    <font>
      <name val="Times New Roman"/>
      <charset val="1"/>
      <family val="0"/>
      <color rgb="FF0000FF"/>
      <sz val="12"/>
    </font>
    <font>
      <name val="Times New Roman"/>
      <charset val="1"/>
      <family val="0"/>
      <i val="1"/>
      <color rgb="FF6677AA"/>
      <sz val="11"/>
    </font>
    <font>
      <name val="Arial"/>
      <charset val="1"/>
      <family val="0"/>
      <b val="1"/>
      <color rgb="FFFFFFFF"/>
      <sz val="18"/>
    </font>
    <font>
      <name val="Arial"/>
      <charset val="1"/>
      <family val="0"/>
      <color rgb="FF9AAABF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1A1A2E"/>
      <sz val="10"/>
    </font>
    <font>
      <name val="Arial"/>
      <charset val="1"/>
      <family val="0"/>
      <b val="1"/>
      <color rgb="FF0000FF"/>
      <sz val="10"/>
    </font>
    <font>
      <name val="Arial"/>
      <charset val="1"/>
      <family val="0"/>
      <i val="1"/>
      <color rgb="FF7788AA"/>
      <sz val="8"/>
    </font>
    <font>
      <name val="Arial"/>
      <charset val="1"/>
      <family val="0"/>
      <b val="1"/>
      <color rgb="FF1A1A2E"/>
      <sz val="10"/>
    </font>
    <font>
      <name val="Arial"/>
      <charset val="1"/>
      <family val="0"/>
      <b val="1"/>
      <color rgb="FF1B2A4A"/>
      <sz val="9"/>
    </font>
    <font>
      <name val="Arial"/>
      <charset val="1"/>
      <family val="0"/>
      <color rgb="FF0000FF"/>
      <sz val="10"/>
    </font>
    <font>
      <name val="Times New Roman"/>
      <charset val="1"/>
      <family val="0"/>
      <b val="1"/>
      <color rgb="FFFFFFFF"/>
      <sz val="13"/>
    </font>
    <font>
      <name val="Times New Roman"/>
      <charset val="1"/>
      <family val="0"/>
      <b val="1"/>
      <color rgb="FFFFFFFF"/>
      <sz val="9"/>
    </font>
    <font>
      <name val="Times New Roman"/>
      <charset val="1"/>
      <family val="0"/>
      <color rgb="FF1A1A2E"/>
      <sz val="10"/>
    </font>
    <font>
      <name val="Times New Roman"/>
      <charset val="1"/>
      <family val="0"/>
      <b val="1"/>
      <color rgb="FFFFFFFF"/>
      <sz val="10"/>
    </font>
  </fonts>
  <fills count="8">
    <fill>
      <patternFill/>
    </fill>
    <fill>
      <patternFill patternType="gray125"/>
    </fill>
    <fill>
      <patternFill patternType="solid">
        <fgColor rgb="FF1B2A4A"/>
        <bgColor rgb="FF1A1A2E"/>
      </patternFill>
    </fill>
    <fill>
      <patternFill patternType="solid">
        <fgColor rgb="FF2E5090"/>
        <bgColor rgb="FF0066CC"/>
      </patternFill>
    </fill>
    <fill>
      <patternFill patternType="solid">
        <fgColor rgb="FFFFFFFF"/>
        <bgColor rgb="FFF5F7FA"/>
      </patternFill>
    </fill>
    <fill>
      <patternFill patternType="solid">
        <fgColor rgb="FFD6E4F7"/>
        <bgColor rgb="FFEEF4FF"/>
      </patternFill>
    </fill>
    <fill>
      <patternFill patternType="solid">
        <fgColor rgb="FFF5F7FA"/>
        <bgColor rgb="FFEEF4FF"/>
      </patternFill>
    </fill>
    <fill>
      <patternFill patternType="solid">
        <fgColor rgb="FFEEF4FF"/>
        <bgColor rgb="FFF5F7FA"/>
      </patternFill>
    </fill>
  </fills>
  <borders count="7">
    <border>
      <left/>
      <right/>
      <top/>
      <bottom/>
      <diagonal/>
    </border>
    <border>
      <left style="thin">
        <color rgb="FFC0C8D8"/>
      </left>
      <right/>
      <top style="thin">
        <color rgb="FFC0C8D8"/>
      </top>
      <bottom style="thin">
        <color rgb="FFC0C8D8"/>
      </bottom>
      <diagonal/>
    </border>
    <border>
      <left style="thin">
        <color rgb="FFC0C8D8"/>
      </left>
      <right style="thin">
        <color rgb="FFC0C8D8"/>
      </right>
      <top style="thin">
        <color rgb="FFC0C8D8"/>
      </top>
      <bottom style="thin">
        <color rgb="FFC0C8D8"/>
      </bottom>
      <diagonal/>
    </border>
    <border>
      <left/>
      <right/>
      <top style="thin">
        <color rgb="FFC0C8D8"/>
      </top>
      <bottom/>
      <diagonal/>
    </border>
    <border>
      <left/>
      <right/>
      <top style="thin">
        <color rgb="FFC0C8D8"/>
      </top>
      <bottom style="thin">
        <color rgb="FFC0C8D8"/>
      </bottom>
      <diagonal/>
    </border>
    <border>
      <left/>
      <right style="thin">
        <color rgb="FFC0C8D8"/>
      </right>
      <top style="thin">
        <color rgb="FFC0C8D8"/>
      </top>
      <bottom/>
      <diagonal/>
    </border>
    <border>
      <left/>
      <right style="thin">
        <color rgb="FFC0C8D8"/>
      </right>
      <top style="thin">
        <color rgb="FFC0C8D8"/>
      </top>
      <bottom style="thin">
        <color rgb="FFC0C8D8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4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 wrapText="1" indent="1"/>
    </xf>
    <xf numFmtId="0" fontId="8" fillId="5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indent="1"/>
    </xf>
    <xf numFmtId="0" fontId="7" fillId="4" borderId="2" applyAlignment="1" pivotButton="0" quotePrefix="0" xfId="0">
      <alignment horizontal="left" vertical="center" indent="1"/>
    </xf>
    <xf numFmtId="0" fontId="7" fillId="6" borderId="2" applyAlignment="1" pivotButton="0" quotePrefix="0" xfId="0">
      <alignment horizontal="left" vertical="center" indent="1"/>
    </xf>
    <xf numFmtId="0" fontId="10" fillId="4" borderId="1" applyAlignment="1" pivotButton="0" quotePrefix="0" xfId="0">
      <alignment horizontal="left" vertical="center" wrapText="1" indent="1"/>
    </xf>
    <xf numFmtId="0" fontId="11" fillId="2" borderId="0" applyAlignment="1" pivotButton="0" quotePrefix="0" xfId="0">
      <alignment horizontal="left" vertical="center" indent="2"/>
    </xf>
    <xf numFmtId="0" fontId="6" fillId="3" borderId="2" applyAlignment="1" pivotButton="0" quotePrefix="0" xfId="0">
      <alignment horizontal="center" vertical="center" wrapText="1"/>
    </xf>
    <xf numFmtId="49" fontId="7" fillId="4" borderId="2" applyAlignment="1" pivotButton="0" quotePrefix="0" xfId="0">
      <alignment horizontal="left" vertical="center"/>
    </xf>
    <xf numFmtId="164" fontId="12" fillId="7" borderId="2" applyAlignment="1" pivotButton="0" quotePrefix="0" xfId="0">
      <alignment horizontal="center" vertical="center" wrapText="1"/>
    </xf>
    <xf numFmtId="165" fontId="12" fillId="7" borderId="2" applyAlignment="1" pivotButton="0" quotePrefix="0" xfId="0">
      <alignment horizontal="center" vertical="center" wrapText="1"/>
    </xf>
    <xf numFmtId="9" fontId="12" fillId="7" borderId="2" applyAlignment="1" pivotButton="0" quotePrefix="0" xfId="0">
      <alignment horizontal="center" vertical="center" wrapText="1"/>
    </xf>
    <xf numFmtId="49" fontId="7" fillId="6" borderId="2" applyAlignment="1" pivotButton="0" quotePrefix="0" xfId="0">
      <alignment horizontal="left" vertical="center"/>
    </xf>
    <xf numFmtId="0" fontId="13" fillId="0" borderId="0" applyAlignment="1" pivotButton="0" quotePrefix="0" xfId="0">
      <alignment horizontal="left" vertical="center" indent="1"/>
    </xf>
    <xf numFmtId="0" fontId="14" fillId="2" borderId="0" applyAlignment="1" pivotButton="0" quotePrefix="0" xfId="0">
      <alignment horizontal="center" vertical="center" wrapText="1"/>
    </xf>
    <xf numFmtId="0" fontId="15" fillId="2" borderId="0" applyAlignment="1" pivotButton="0" quotePrefix="0" xfId="0">
      <alignment horizontal="center" vertical="center" wrapText="1"/>
    </xf>
    <xf numFmtId="0" fontId="16" fillId="3" borderId="0" applyAlignment="1" pivotButton="0" quotePrefix="0" xfId="0">
      <alignment horizontal="left" vertical="center" indent="1"/>
    </xf>
    <xf numFmtId="0" fontId="17" fillId="4" borderId="2" applyAlignment="1" pivotButton="0" quotePrefix="0" xfId="0">
      <alignment horizontal="left" vertical="center" indent="1"/>
    </xf>
    <xf numFmtId="166" fontId="18" fillId="7" borderId="2" applyAlignment="1" pivotButton="0" quotePrefix="0" xfId="0">
      <alignment horizontal="center" vertical="center" wrapText="1"/>
    </xf>
    <xf numFmtId="0" fontId="19" fillId="4" borderId="2" applyAlignment="1" pivotButton="0" quotePrefix="0" xfId="0">
      <alignment horizontal="left" vertical="center"/>
    </xf>
    <xf numFmtId="0" fontId="17" fillId="6" borderId="2" applyAlignment="1" pivotButton="0" quotePrefix="0" xfId="0">
      <alignment horizontal="left" vertical="center" indent="1"/>
    </xf>
    <xf numFmtId="165" fontId="18" fillId="7" borderId="2" applyAlignment="1" pivotButton="0" quotePrefix="0" xfId="0">
      <alignment horizontal="center" vertical="center" wrapText="1"/>
    </xf>
    <xf numFmtId="0" fontId="19" fillId="6" borderId="2" applyAlignment="1" pivotButton="0" quotePrefix="0" xfId="0">
      <alignment horizontal="left" vertical="center"/>
    </xf>
    <xf numFmtId="167" fontId="18" fillId="7" borderId="2" applyAlignment="1" pivotButton="0" quotePrefix="0" xfId="0">
      <alignment horizontal="center" vertical="center" wrapText="1"/>
    </xf>
    <xf numFmtId="166" fontId="20" fillId="4" borderId="2" applyAlignment="1" pivotButton="0" quotePrefix="0" xfId="0">
      <alignment horizontal="center" vertical="center" wrapText="1"/>
    </xf>
    <xf numFmtId="166" fontId="20" fillId="6" borderId="2" applyAlignment="1" pivotButton="0" quotePrefix="0" xfId="0">
      <alignment horizontal="center" vertical="center" wrapText="1"/>
    </xf>
    <xf numFmtId="164" fontId="20" fillId="4" borderId="2" applyAlignment="1" pivotButton="0" quotePrefix="0" xfId="0">
      <alignment horizontal="center" vertical="center" wrapText="1"/>
    </xf>
    <xf numFmtId="167" fontId="20" fillId="6" borderId="2" applyAlignment="1" pivotButton="0" quotePrefix="0" xfId="0">
      <alignment horizontal="center" vertical="center" wrapText="1"/>
    </xf>
    <xf numFmtId="168" fontId="20" fillId="6" borderId="2" applyAlignment="1" pivotButton="0" quotePrefix="0" xfId="0">
      <alignment horizontal="center" vertical="center" wrapText="1"/>
    </xf>
    <xf numFmtId="165" fontId="20" fillId="4" borderId="2" applyAlignment="1" pivotButton="0" quotePrefix="0" xfId="0">
      <alignment horizontal="center" vertical="center" wrapText="1"/>
    </xf>
    <xf numFmtId="164" fontId="20" fillId="6" borderId="2" applyAlignment="1" pivotButton="0" quotePrefix="0" xfId="0">
      <alignment horizontal="center" vertical="center" wrapText="1"/>
    </xf>
    <xf numFmtId="0" fontId="21" fillId="5" borderId="2" applyAlignment="1" pivotButton="0" quotePrefix="0" xfId="0">
      <alignment horizontal="center" vertical="center" wrapText="1"/>
    </xf>
    <xf numFmtId="49" fontId="17" fillId="4" borderId="2" applyAlignment="1" pivotButton="0" quotePrefix="0" xfId="0">
      <alignment horizontal="left" vertical="center"/>
    </xf>
    <xf numFmtId="164" fontId="22" fillId="4" borderId="2" applyAlignment="1" pivotButton="0" quotePrefix="0" xfId="0">
      <alignment horizontal="center" vertical="center" wrapText="1"/>
    </xf>
    <xf numFmtId="165" fontId="22" fillId="4" borderId="2" applyAlignment="1" pivotButton="0" quotePrefix="0" xfId="0">
      <alignment horizontal="center" vertical="center" wrapText="1"/>
    </xf>
    <xf numFmtId="9" fontId="22" fillId="4" borderId="2" applyAlignment="1" pivotButton="0" quotePrefix="0" xfId="0">
      <alignment horizontal="center" vertical="center" wrapText="1"/>
    </xf>
    <xf numFmtId="164" fontId="17" fillId="4" borderId="2" applyAlignment="1" pivotButton="0" quotePrefix="0" xfId="0">
      <alignment horizontal="center" vertical="center" wrapText="1"/>
    </xf>
    <xf numFmtId="49" fontId="17" fillId="6" borderId="2" applyAlignment="1" pivotButton="0" quotePrefix="0" xfId="0">
      <alignment horizontal="left" vertical="center"/>
    </xf>
    <xf numFmtId="164" fontId="22" fillId="6" borderId="2" applyAlignment="1" pivotButton="0" quotePrefix="0" xfId="0">
      <alignment horizontal="center" vertical="center" wrapText="1"/>
    </xf>
    <xf numFmtId="165" fontId="22" fillId="6" borderId="2" applyAlignment="1" pivotButton="0" quotePrefix="0" xfId="0">
      <alignment horizontal="center" vertical="center" wrapText="1"/>
    </xf>
    <xf numFmtId="9" fontId="22" fillId="6" borderId="2" applyAlignment="1" pivotButton="0" quotePrefix="0" xfId="0">
      <alignment horizontal="center" vertical="center" wrapText="1"/>
    </xf>
    <xf numFmtId="164" fontId="17" fillId="6" borderId="2" applyAlignment="1" pivotButton="0" quotePrefix="0" xfId="0">
      <alignment horizontal="center" vertical="center" wrapText="1"/>
    </xf>
    <xf numFmtId="0" fontId="23" fillId="2" borderId="0" applyAlignment="1" pivotButton="0" quotePrefix="0" xfId="0">
      <alignment horizontal="left" vertical="center" indent="2"/>
    </xf>
    <xf numFmtId="0" fontId="24" fillId="3" borderId="2" applyAlignment="1" pivotButton="0" quotePrefix="0" xfId="0">
      <alignment horizontal="center" vertical="center" wrapText="1"/>
    </xf>
    <xf numFmtId="0" fontId="25" fillId="4" borderId="2" applyAlignment="1" pivotButton="0" quotePrefix="0" xfId="0">
      <alignment horizontal="left" vertical="center" indent="1"/>
    </xf>
    <xf numFmtId="167" fontId="25" fillId="4" borderId="2" applyAlignment="1" pivotButton="0" quotePrefix="0" xfId="0">
      <alignment horizontal="center" vertical="center" wrapText="1"/>
    </xf>
    <xf numFmtId="0" fontId="25" fillId="6" borderId="2" applyAlignment="1" pivotButton="0" quotePrefix="0" xfId="0">
      <alignment horizontal="left" vertical="center" indent="1"/>
    </xf>
    <xf numFmtId="164" fontId="25" fillId="6" borderId="2" applyAlignment="1" pivotButton="0" quotePrefix="0" xfId="0">
      <alignment horizontal="center" vertical="center" wrapText="1"/>
    </xf>
    <xf numFmtId="164" fontId="25" fillId="4" borderId="2" applyAlignment="1" pivotButton="0" quotePrefix="0" xfId="0">
      <alignment horizontal="center" vertical="center" wrapText="1"/>
    </xf>
    <xf numFmtId="0" fontId="26" fillId="2" borderId="2" applyAlignment="1" pivotButton="0" quotePrefix="0" xfId="0">
      <alignment horizontal="left" vertical="center"/>
    </xf>
    <xf numFmtId="164" fontId="26" fillId="2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 wrapText="1" indent="1"/>
    </xf>
    <xf numFmtId="0" fontId="0" fillId="0" borderId="4" pivotButton="0" quotePrefix="0" xfId="0"/>
    <xf numFmtId="0" fontId="8" fillId="5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indent="1"/>
    </xf>
    <xf numFmtId="0" fontId="7" fillId="4" borderId="2" applyAlignment="1" pivotButton="0" quotePrefix="0" xfId="0">
      <alignment horizontal="left" vertical="center" indent="1"/>
    </xf>
    <xf numFmtId="0" fontId="7" fillId="6" borderId="2" applyAlignment="1" pivotButton="0" quotePrefix="0" xfId="0">
      <alignment horizontal="left" vertical="center" indent="1"/>
    </xf>
    <xf numFmtId="0" fontId="10" fillId="4" borderId="1" applyAlignment="1" pivotButton="0" quotePrefix="0" xfId="0">
      <alignment horizontal="left" vertical="center" wrapText="1" indent="1"/>
    </xf>
    <xf numFmtId="0" fontId="11" fillId="2" borderId="0" applyAlignment="1" pivotButton="0" quotePrefix="0" xfId="0">
      <alignment horizontal="left" vertical="center" indent="2"/>
    </xf>
    <xf numFmtId="0" fontId="6" fillId="3" borderId="2" applyAlignment="1" pivotButton="0" quotePrefix="0" xfId="0">
      <alignment horizontal="center" vertical="center" wrapText="1"/>
    </xf>
    <xf numFmtId="49" fontId="7" fillId="4" borderId="2" applyAlignment="1" pivotButton="0" quotePrefix="0" xfId="0">
      <alignment horizontal="left" vertical="center"/>
    </xf>
    <xf numFmtId="164" fontId="12" fillId="7" borderId="2" applyAlignment="1" pivotButton="0" quotePrefix="0" xfId="0">
      <alignment horizontal="center" vertical="center" wrapText="1"/>
    </xf>
    <xf numFmtId="165" fontId="12" fillId="7" borderId="2" applyAlignment="1" pivotButton="0" quotePrefix="0" xfId="0">
      <alignment horizontal="center" vertical="center" wrapText="1"/>
    </xf>
    <xf numFmtId="9" fontId="12" fillId="7" borderId="2" applyAlignment="1" pivotButton="0" quotePrefix="0" xfId="0">
      <alignment horizontal="center" vertical="center" wrapText="1"/>
    </xf>
    <xf numFmtId="49" fontId="7" fillId="6" borderId="2" applyAlignment="1" pivotButton="0" quotePrefix="0" xfId="0">
      <alignment horizontal="left" vertical="center"/>
    </xf>
    <xf numFmtId="0" fontId="13" fillId="0" borderId="0" applyAlignment="1" pivotButton="0" quotePrefix="0" xfId="0">
      <alignment horizontal="left" vertical="center" indent="1"/>
    </xf>
    <xf numFmtId="0" fontId="14" fillId="2" borderId="0" applyAlignment="1" pivotButton="0" quotePrefix="0" xfId="0">
      <alignment horizontal="center" vertical="center" wrapText="1"/>
    </xf>
    <xf numFmtId="0" fontId="15" fillId="2" borderId="0" applyAlignment="1" pivotButton="0" quotePrefix="0" xfId="0">
      <alignment horizontal="center" vertical="center" wrapText="1"/>
    </xf>
    <xf numFmtId="0" fontId="16" fillId="3" borderId="0" applyAlignment="1" pivotButton="0" quotePrefix="0" xfId="0">
      <alignment horizontal="left" vertical="center" indent="1"/>
    </xf>
    <xf numFmtId="0" fontId="17" fillId="4" borderId="2" applyAlignment="1" pivotButton="0" quotePrefix="0" xfId="0">
      <alignment horizontal="left" vertical="center" indent="1"/>
    </xf>
    <xf numFmtId="166" fontId="18" fillId="7" borderId="2" applyAlignment="1" pivotButton="0" quotePrefix="0" xfId="0">
      <alignment horizontal="center" vertical="center" wrapText="1"/>
    </xf>
    <xf numFmtId="0" fontId="19" fillId="4" borderId="2" applyAlignment="1" pivotButton="0" quotePrefix="0" xfId="0">
      <alignment horizontal="left" vertical="center"/>
    </xf>
    <xf numFmtId="0" fontId="0" fillId="0" borderId="6" pivotButton="0" quotePrefix="0" xfId="0"/>
    <xf numFmtId="0" fontId="17" fillId="6" borderId="2" applyAlignment="1" pivotButton="0" quotePrefix="0" xfId="0">
      <alignment horizontal="left" vertical="center" indent="1"/>
    </xf>
    <xf numFmtId="165" fontId="18" fillId="7" borderId="2" applyAlignment="1" pivotButton="0" quotePrefix="0" xfId="0">
      <alignment horizontal="center" vertical="center" wrapText="1"/>
    </xf>
    <xf numFmtId="0" fontId="19" fillId="6" borderId="2" applyAlignment="1" pivotButton="0" quotePrefix="0" xfId="0">
      <alignment horizontal="left" vertical="center"/>
    </xf>
    <xf numFmtId="167" fontId="18" fillId="7" borderId="2" applyAlignment="1" pivotButton="0" quotePrefix="0" xfId="0">
      <alignment horizontal="center" vertical="center" wrapText="1"/>
    </xf>
    <xf numFmtId="166" fontId="20" fillId="4" borderId="2" applyAlignment="1" pivotButton="0" quotePrefix="0" xfId="0">
      <alignment horizontal="center" vertical="center" wrapText="1"/>
    </xf>
    <xf numFmtId="166" fontId="20" fillId="6" borderId="2" applyAlignment="1" pivotButton="0" quotePrefix="0" xfId="0">
      <alignment horizontal="center" vertical="center" wrapText="1"/>
    </xf>
    <xf numFmtId="164" fontId="20" fillId="4" borderId="2" applyAlignment="1" pivotButton="0" quotePrefix="0" xfId="0">
      <alignment horizontal="center" vertical="center" wrapText="1"/>
    </xf>
    <xf numFmtId="167" fontId="20" fillId="6" borderId="2" applyAlignment="1" pivotButton="0" quotePrefix="0" xfId="0">
      <alignment horizontal="center" vertical="center" wrapText="1"/>
    </xf>
    <xf numFmtId="168" fontId="20" fillId="6" borderId="2" applyAlignment="1" pivotButton="0" quotePrefix="0" xfId="0">
      <alignment horizontal="center" vertical="center" wrapText="1"/>
    </xf>
    <xf numFmtId="165" fontId="20" fillId="4" borderId="2" applyAlignment="1" pivotButton="0" quotePrefix="0" xfId="0">
      <alignment horizontal="center" vertical="center" wrapText="1"/>
    </xf>
    <xf numFmtId="164" fontId="20" fillId="6" borderId="2" applyAlignment="1" pivotButton="0" quotePrefix="0" xfId="0">
      <alignment horizontal="center" vertical="center" wrapText="1"/>
    </xf>
    <xf numFmtId="0" fontId="21" fillId="5" borderId="2" applyAlignment="1" pivotButton="0" quotePrefix="0" xfId="0">
      <alignment horizontal="center" vertical="center" wrapText="1"/>
    </xf>
    <xf numFmtId="49" fontId="17" fillId="4" borderId="2" applyAlignment="1" pivotButton="0" quotePrefix="0" xfId="0">
      <alignment horizontal="left" vertical="center"/>
    </xf>
    <xf numFmtId="164" fontId="22" fillId="4" borderId="2" applyAlignment="1" pivotButton="0" quotePrefix="0" xfId="0">
      <alignment horizontal="center" vertical="center" wrapText="1"/>
    </xf>
    <xf numFmtId="165" fontId="22" fillId="4" borderId="2" applyAlignment="1" pivotButton="0" quotePrefix="0" xfId="0">
      <alignment horizontal="center" vertical="center" wrapText="1"/>
    </xf>
    <xf numFmtId="9" fontId="22" fillId="4" borderId="2" applyAlignment="1" pivotButton="0" quotePrefix="0" xfId="0">
      <alignment horizontal="center" vertical="center" wrapText="1"/>
    </xf>
    <xf numFmtId="164" fontId="17" fillId="4" borderId="2" applyAlignment="1" pivotButton="0" quotePrefix="0" xfId="0">
      <alignment horizontal="center" vertical="center" wrapText="1"/>
    </xf>
    <xf numFmtId="49" fontId="17" fillId="6" borderId="2" applyAlignment="1" pivotButton="0" quotePrefix="0" xfId="0">
      <alignment horizontal="left" vertical="center"/>
    </xf>
    <xf numFmtId="164" fontId="22" fillId="6" borderId="2" applyAlignment="1" pivotButton="0" quotePrefix="0" xfId="0">
      <alignment horizontal="center" vertical="center" wrapText="1"/>
    </xf>
    <xf numFmtId="165" fontId="22" fillId="6" borderId="2" applyAlignment="1" pivotButton="0" quotePrefix="0" xfId="0">
      <alignment horizontal="center" vertical="center" wrapText="1"/>
    </xf>
    <xf numFmtId="9" fontId="22" fillId="6" borderId="2" applyAlignment="1" pivotButton="0" quotePrefix="0" xfId="0">
      <alignment horizontal="center" vertical="center" wrapText="1"/>
    </xf>
    <xf numFmtId="164" fontId="17" fillId="6" borderId="2" applyAlignment="1" pivotButton="0" quotePrefix="0" xfId="0">
      <alignment horizontal="center" vertical="center" wrapText="1"/>
    </xf>
    <xf numFmtId="0" fontId="23" fillId="2" borderId="0" applyAlignment="1" pivotButton="0" quotePrefix="0" xfId="0">
      <alignment horizontal="left" vertical="center" indent="2"/>
    </xf>
    <xf numFmtId="0" fontId="24" fillId="3" borderId="2" applyAlignment="1" pivotButton="0" quotePrefix="0" xfId="0">
      <alignment horizontal="center" vertical="center" wrapText="1"/>
    </xf>
    <xf numFmtId="0" fontId="25" fillId="4" borderId="2" applyAlignment="1" pivotButton="0" quotePrefix="0" xfId="0">
      <alignment horizontal="left" vertical="center" indent="1"/>
    </xf>
    <xf numFmtId="167" fontId="25" fillId="4" borderId="2" applyAlignment="1" pivotButton="0" quotePrefix="0" xfId="0">
      <alignment horizontal="center" vertical="center" wrapText="1"/>
    </xf>
    <xf numFmtId="0" fontId="25" fillId="6" borderId="2" applyAlignment="1" pivotButton="0" quotePrefix="0" xfId="0">
      <alignment horizontal="left" vertical="center" indent="1"/>
    </xf>
    <xf numFmtId="164" fontId="25" fillId="6" borderId="2" applyAlignment="1" pivotButton="0" quotePrefix="0" xfId="0">
      <alignment horizontal="center" vertical="center" wrapText="1"/>
    </xf>
    <xf numFmtId="164" fontId="25" fillId="4" borderId="2" applyAlignment="1" pivotButton="0" quotePrefix="0" xfId="0">
      <alignment horizontal="center" vertical="center" wrapText="1"/>
    </xf>
    <xf numFmtId="0" fontId="26" fillId="2" borderId="2" applyAlignment="1" pivotButton="0" quotePrefix="0" xfId="0">
      <alignment horizontal="left" vertical="center"/>
    </xf>
    <xf numFmtId="164" fontId="26" fillId="2" borderId="2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8D8"/>
      <rgbColor rgb="FF7788AA"/>
      <rgbColor rgb="FF9999FF"/>
      <rgbColor rgb="FF993366"/>
      <rgbColor rgb="FFF5F7FA"/>
      <rgbColor rgb="FFEEF4FF"/>
      <rgbColor rgb="FF660066"/>
      <rgbColor rgb="FFFF8080"/>
      <rgbColor rgb="FF0066CC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77AA"/>
      <rgbColor rgb="FF9AAABF"/>
      <rgbColor rgb="FF003366"/>
      <rgbColor rgb="FF339966"/>
      <rgbColor rgb="FF003300"/>
      <rgbColor rgb="FF1A1A2E"/>
      <rgbColor rgb="FF993300"/>
      <rgbColor rgb="FF993366"/>
      <rgbColor rgb="FF2E5090"/>
      <rgbColor rgb="FF1B2A4A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3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" customWidth="1" style="56" min="1" max="1"/>
    <col width="28" customWidth="1" style="56" min="2" max="2"/>
    <col width="60" customWidth="1" style="56" min="3" max="3"/>
    <col width="3" customWidth="1" style="56" min="4" max="4"/>
  </cols>
  <sheetData>
    <row r="1" ht="7.5" customHeight="1" s="57">
      <c r="A1" s="58" t="n"/>
      <c r="B1" s="58" t="n"/>
      <c r="C1" s="58" t="n"/>
    </row>
    <row r="2" ht="43.5" customHeight="1" s="57">
      <c r="A2" s="58" t="n"/>
      <c r="B2" s="59" t="inlineStr">
        <is>
          <t>CUSTOMER LIFETIME VALUE CALCULATOR</t>
        </is>
      </c>
    </row>
    <row r="3" ht="9.75" customHeight="1" s="57">
      <c r="A3" s="58" t="n"/>
      <c r="B3" s="58" t="n"/>
      <c r="C3" s="58" t="n"/>
    </row>
    <row r="4" ht="21.75" customHeight="1" s="57">
      <c r="A4" s="58" t="n"/>
      <c r="B4" s="60" t="inlineStr">
        <is>
          <t>PURPOSE</t>
        </is>
      </c>
    </row>
    <row r="5" ht="48" customHeight="1" s="57">
      <c r="A5" s="58" t="n"/>
      <c r="B5" s="61" t="inlineStr">
        <is>
          <t>Quantify the long-term revenue value of a customer relationship. Compare CLV against CAC, model retention economics, and evaluate value across customer segments.</t>
        </is>
      </c>
      <c r="C5" s="62" t="n"/>
    </row>
    <row r="6" ht="15.75" customHeight="1" s="57">
      <c r="A6" s="58" t="n"/>
      <c r="B6" s="58" t="n"/>
      <c r="C6" s="58" t="n"/>
    </row>
    <row r="7" ht="21.75" customHeight="1" s="57">
      <c r="A7" s="58" t="n"/>
      <c r="B7" s="60" t="inlineStr">
        <is>
          <t>SHEET GUIDE</t>
        </is>
      </c>
    </row>
    <row r="8" ht="19.5" customHeight="1" s="57">
      <c r="A8" s="58" t="n"/>
      <c r="B8" s="63" t="inlineStr">
        <is>
          <t>Sheet Name</t>
        </is>
      </c>
      <c r="C8" s="63" t="inlineStr">
        <is>
          <t>Contents</t>
        </is>
      </c>
    </row>
    <row r="9" ht="18" customHeight="1" s="57">
      <c r="A9" s="58" t="n"/>
      <c r="B9" s="64" t="inlineStr">
        <is>
          <t>Instructions</t>
        </is>
      </c>
      <c r="C9" s="65" t="inlineStr">
        <is>
          <t>This sheet. Overview, usage guide, and colour coding key.</t>
        </is>
      </c>
    </row>
    <row r="10" ht="18" customHeight="1" s="57">
      <c r="A10" s="58" t="n"/>
      <c r="B10" s="64" t="inlineStr">
        <is>
          <t>Sample Data</t>
        </is>
      </c>
      <c r="C10" s="65" t="inlineStr">
        <is>
          <t>Example customer segment data with representative purchase values and retention rates.</t>
        </is>
      </c>
    </row>
    <row r="11" ht="18" customHeight="1" s="57">
      <c r="A11" s="58" t="n"/>
      <c r="B11" s="64" t="inlineStr">
        <is>
          <t>Dashboard</t>
        </is>
      </c>
      <c r="C11" s="65" t="inlineStr">
        <is>
          <t>CLV outputs, segment comparison table, and cohort retention schedule.</t>
        </is>
      </c>
    </row>
    <row r="12" ht="15.75" customHeight="1" s="57">
      <c r="A12" s="58" t="n"/>
      <c r="B12" s="58" t="n"/>
      <c r="C12" s="58" t="n"/>
    </row>
    <row r="13" ht="21.75" customHeight="1" s="57">
      <c r="A13" s="58" t="n"/>
      <c r="B13" s="60" t="inlineStr">
        <is>
          <t>INPUT FIELDS</t>
        </is>
      </c>
    </row>
    <row r="14" ht="19.5" customHeight="1" s="57">
      <c r="A14" s="58" t="n"/>
      <c r="B14" s="63" t="inlineStr">
        <is>
          <t>Field</t>
        </is>
      </c>
      <c r="C14" s="63" t="inlineStr">
        <is>
          <t>Description</t>
        </is>
      </c>
    </row>
    <row r="15" ht="18" customHeight="1" s="57">
      <c r="A15" s="58" t="n"/>
      <c r="B15" s="66" t="inlineStr">
        <is>
          <t>Average Purchase Value ($)</t>
        </is>
      </c>
      <c r="C15" s="65" t="inlineStr">
        <is>
          <t>Mean revenue per transaction.</t>
        </is>
      </c>
    </row>
    <row r="16" ht="18" customHeight="1" s="57">
      <c r="A16" s="58" t="n"/>
      <c r="B16" s="66" t="inlineStr">
        <is>
          <t>Purchase Frequency (per year)</t>
        </is>
      </c>
      <c r="C16" s="65" t="inlineStr">
        <is>
          <t>How many times an average customer buys in a year.</t>
        </is>
      </c>
    </row>
    <row r="17" ht="18" customHeight="1" s="57">
      <c r="A17" s="58" t="n"/>
      <c r="B17" s="66" t="inlineStr">
        <is>
          <t>Gross Margin (%)</t>
        </is>
      </c>
      <c r="C17" s="65" t="inlineStr">
        <is>
          <t>Revenue minus cost of goods, expressed as a decimal (e.g. 0.58 for 58%).</t>
        </is>
      </c>
    </row>
    <row r="18" ht="18" customHeight="1" s="57">
      <c r="A18" s="58" t="n"/>
      <c r="B18" s="66" t="inlineStr">
        <is>
          <t>Customer Lifespan (years)</t>
        </is>
      </c>
      <c r="C18" s="65" t="inlineStr">
        <is>
          <t>Average duration of the customer relationship before churn.</t>
        </is>
      </c>
    </row>
    <row r="19" ht="18" customHeight="1" s="57">
      <c r="A19" s="58" t="n"/>
      <c r="B19" s="66" t="inlineStr">
        <is>
          <t>Discount Rate</t>
        </is>
      </c>
      <c r="C19" s="65" t="inlineStr">
        <is>
          <t>Annual rate used to calculate the net present value of future cash flows.</t>
        </is>
      </c>
    </row>
    <row r="20" ht="18" customHeight="1" s="57">
      <c r="A20" s="58" t="n"/>
      <c r="B20" s="66" t="inlineStr">
        <is>
          <t>Customer Acquisition Cost ($)</t>
        </is>
      </c>
      <c r="C20" s="65" t="inlineStr">
        <is>
          <t>Total sales and marketing cost to acquire one new customer.</t>
        </is>
      </c>
    </row>
    <row r="21" ht="18" customHeight="1" s="57">
      <c r="A21" s="58" t="n"/>
      <c r="B21" s="66" t="inlineStr">
        <is>
          <t>Monthly Churn Rate (%)</t>
        </is>
      </c>
      <c r="C21" s="65" t="inlineStr">
        <is>
          <t>Proportion of customers who leave each month, as a decimal.</t>
        </is>
      </c>
    </row>
    <row r="22" ht="15.75" customHeight="1" s="57">
      <c r="A22" s="58" t="n"/>
      <c r="B22" s="58" t="n"/>
      <c r="C22" s="58" t="n"/>
    </row>
    <row r="23" ht="21.75" customHeight="1" s="57">
      <c r="A23" s="58" t="n"/>
      <c r="B23" s="60" t="inlineStr">
        <is>
          <t>COLOUR CODING KEY</t>
        </is>
      </c>
    </row>
    <row r="24" ht="18" customHeight="1" s="57">
      <c r="A24" s="58" t="n"/>
      <c r="B24" s="66" t="inlineStr">
        <is>
          <t>Blue text on light blue background</t>
        </is>
      </c>
      <c r="C24" s="65" t="inlineStr">
        <is>
          <t>Editable input cell. These are the only cells you should change.</t>
        </is>
      </c>
    </row>
    <row r="25" ht="18" customHeight="1" s="57">
      <c r="A25" s="58" t="n"/>
      <c r="B25" s="66" t="inlineStr">
        <is>
          <t>Black text on white or grey background</t>
        </is>
      </c>
      <c r="C25" s="65" t="inlineStr">
        <is>
          <t>Calculated formula. Do not edit.</t>
        </is>
      </c>
    </row>
    <row r="26" ht="18" customHeight="1" s="57">
      <c r="A26" s="58" t="n"/>
      <c r="B26" s="66" t="inlineStr">
        <is>
          <t>Dark navy header</t>
        </is>
      </c>
      <c r="C26" s="65" t="inlineStr">
        <is>
          <t>Section header or title row.</t>
        </is>
      </c>
    </row>
    <row r="27" ht="18" customHeight="1" s="57">
      <c r="A27" s="58" t="n"/>
      <c r="B27" s="66" t="inlineStr">
        <is>
          <t>Mid-blue header</t>
        </is>
      </c>
      <c r="C27" s="65" t="inlineStr">
        <is>
          <t>Sub-section label row.</t>
        </is>
      </c>
    </row>
    <row r="28" ht="18" customHeight="1" s="57">
      <c r="A28" s="58" t="n"/>
      <c r="B28" s="66" t="inlineStr">
        <is>
          <t>Light blue header row</t>
        </is>
      </c>
      <c r="C28" s="65" t="inlineStr">
        <is>
          <t>Column heading for a data table.</t>
        </is>
      </c>
    </row>
    <row r="29" ht="15.75" customHeight="1" s="57">
      <c r="A29" s="58" t="n"/>
      <c r="B29" s="58" t="n"/>
      <c r="C29" s="58" t="n"/>
    </row>
    <row r="30" ht="21.75" customHeight="1" s="57">
      <c r="A30" s="58" t="n"/>
      <c r="B30" s="60" t="inlineStr">
        <is>
          <t>NOTES</t>
        </is>
      </c>
    </row>
    <row r="31" ht="48" customHeight="1" s="57">
      <c r="A31" s="58" t="n"/>
      <c r="B31" s="67" t="inlineStr">
        <is>
          <t>Discounted CLV uses the formula: Annual GP / ((1 + discount rate) - (1 - monthly churn)^12). The CLV:CAC ratio should be 3.0x or higher for healthy unit economics.</t>
        </is>
      </c>
      <c r="C31" s="62" t="n"/>
    </row>
    <row r="32" ht="15.75" customHeight="1" s="57"/>
    <row r="33" ht="15.75" customHeight="1" s="57"/>
    <row r="34" ht="15.75" customHeight="1" s="57"/>
    <row r="35" ht="15.75" customHeight="1" s="57"/>
    <row r="36" ht="15.75" customHeight="1" s="57"/>
    <row r="37" ht="15.75" customHeight="1" s="57"/>
    <row r="38" ht="15.75" customHeight="1" s="57"/>
    <row r="39" ht="15.75" customHeight="1" s="57"/>
    <row r="40" ht="15.75" customHeight="1" s="57"/>
    <row r="41" ht="15.75" customHeight="1" s="57"/>
    <row r="42" ht="15.75" customHeight="1" s="57"/>
    <row r="43" ht="15.75" customHeight="1" s="57"/>
    <row r="44" ht="15.75" customHeight="1" s="57"/>
    <row r="45" ht="15.75" customHeight="1" s="57"/>
    <row r="46" ht="15.75" customHeight="1" s="57"/>
    <row r="47" ht="15.75" customHeight="1" s="57"/>
    <row r="48" ht="15.75" customHeight="1" s="57"/>
    <row r="49" ht="15.75" customHeight="1" s="57"/>
    <row r="50" ht="15.75" customHeight="1" s="57"/>
    <row r="51" ht="15.75" customHeight="1" s="57"/>
    <row r="52" ht="15.75" customHeight="1" s="57"/>
    <row r="53" ht="15.75" customHeight="1" s="57"/>
    <row r="54" ht="15.75" customHeight="1" s="57"/>
    <row r="55" ht="15.75" customHeight="1" s="57"/>
    <row r="56" ht="15.75" customHeight="1" s="57"/>
    <row r="57" ht="15.75" customHeight="1" s="57"/>
    <row r="58" ht="15.75" customHeight="1" s="57"/>
    <row r="59" ht="15.75" customHeight="1" s="57"/>
    <row r="60" ht="15.75" customHeight="1" s="57"/>
    <row r="61" ht="15.75" customHeight="1" s="57"/>
    <row r="62" ht="15.75" customHeight="1" s="57"/>
    <row r="63" ht="15.75" customHeight="1" s="57"/>
    <row r="64" ht="15.75" customHeight="1" s="57"/>
    <row r="65" ht="15.75" customHeight="1" s="57"/>
    <row r="66" ht="15.75" customHeight="1" s="57"/>
    <row r="67" ht="15.75" customHeight="1" s="57"/>
    <row r="68" ht="15.75" customHeight="1" s="57"/>
    <row r="69" ht="15.75" customHeight="1" s="57"/>
    <row r="70" ht="15.75" customHeight="1" s="57"/>
    <row r="71" ht="15.75" customHeight="1" s="57"/>
    <row r="72" ht="15.75" customHeight="1" s="57"/>
    <row r="73" ht="15.75" customHeight="1" s="57"/>
    <row r="74" ht="15.75" customHeight="1" s="57"/>
    <row r="75" ht="15.75" customHeight="1" s="57"/>
    <row r="76" ht="15.75" customHeight="1" s="57"/>
    <row r="77" ht="15.75" customHeight="1" s="57"/>
    <row r="78" ht="15.75" customHeight="1" s="57"/>
    <row r="79" ht="15.75" customHeight="1" s="57"/>
  </sheetData>
  <mergeCells count="8">
    <mergeCell ref="B13:C13"/>
    <mergeCell ref="B30:C30"/>
    <mergeCell ref="B2:C2"/>
    <mergeCell ref="B7:C7"/>
    <mergeCell ref="B5:C5"/>
    <mergeCell ref="B23:C23"/>
    <mergeCell ref="B31:C31"/>
    <mergeCell ref="B4:C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H11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" customWidth="1" style="56" min="1" max="1"/>
    <col width="20" customWidth="1" style="56" min="2" max="2"/>
    <col width="14" customWidth="1" style="56" min="3" max="3"/>
    <col width="12" customWidth="1" style="56" min="4" max="7"/>
    <col width="14" customWidth="1" style="56" min="8" max="8"/>
    <col width="3" customWidth="1" style="56" min="9" max="9"/>
  </cols>
  <sheetData>
    <row r="1" ht="7.5" customHeight="1" s="57">
      <c r="A1" s="58" t="n"/>
      <c r="B1" s="58" t="n"/>
      <c r="C1" s="58" t="n"/>
      <c r="D1" s="58" t="n"/>
      <c r="E1" s="58" t="n"/>
      <c r="F1" s="58" t="n"/>
      <c r="G1" s="58" t="n"/>
      <c r="H1" s="58" t="n"/>
    </row>
    <row r="2" ht="31.5" customHeight="1" s="57">
      <c r="A2" s="58" t="n"/>
      <c r="B2" s="68" t="inlineStr">
        <is>
          <t>SAMPLE DATA: Customer Segment Profiles</t>
        </is>
      </c>
    </row>
    <row r="3" ht="9.75" customHeight="1" s="57">
      <c r="A3" s="58" t="n"/>
      <c r="B3" s="58" t="n"/>
      <c r="C3" s="58" t="n"/>
      <c r="D3" s="58" t="n"/>
      <c r="E3" s="58" t="n"/>
      <c r="F3" s="58" t="n"/>
      <c r="G3" s="58" t="n"/>
      <c r="H3" s="58" t="n"/>
    </row>
    <row r="4" ht="21.75" customHeight="1" s="57">
      <c r="A4" s="58" t="n"/>
      <c r="B4" s="69" t="inlineStr">
        <is>
          <t>Segment</t>
        </is>
      </c>
      <c r="C4" s="69" t="inlineStr">
        <is>
          <t>Avg Purchase ($)</t>
        </is>
      </c>
      <c r="D4" s="69" t="inlineStr">
        <is>
          <t>Freq/yr</t>
        </is>
      </c>
      <c r="E4" s="69" t="inlineStr">
        <is>
          <t>Margin (%)</t>
        </is>
      </c>
      <c r="F4" s="69" t="inlineStr">
        <is>
          <t>Lifespan (yrs)</t>
        </is>
      </c>
      <c r="G4" s="69" t="inlineStr">
        <is>
          <t>Annual Spend ($)</t>
        </is>
      </c>
      <c r="H4" s="69" t="inlineStr">
        <is>
          <t>CAC ($)</t>
        </is>
      </c>
    </row>
    <row r="5" ht="19.5" customHeight="1" s="57">
      <c r="A5" s="58" t="n"/>
      <c r="B5" s="70" t="inlineStr">
        <is>
          <t>Enterprise</t>
        </is>
      </c>
      <c r="C5" s="71" t="n">
        <v>320</v>
      </c>
      <c r="D5" s="72" t="n">
        <v>6</v>
      </c>
      <c r="E5" s="73" t="n">
        <v>0.62</v>
      </c>
      <c r="F5" s="72" t="n">
        <v>5</v>
      </c>
      <c r="G5" s="71" t="n">
        <v>1920</v>
      </c>
      <c r="H5" s="71" t="n">
        <v>420</v>
      </c>
    </row>
    <row r="6" ht="19.5" customHeight="1" s="57">
      <c r="A6" s="58" t="n"/>
      <c r="B6" s="74" t="inlineStr">
        <is>
          <t>Mid-Market</t>
        </is>
      </c>
      <c r="C6" s="71" t="n">
        <v>145</v>
      </c>
      <c r="D6" s="72" t="n">
        <v>5.2</v>
      </c>
      <c r="E6" s="73" t="n">
        <v>0.58</v>
      </c>
      <c r="F6" s="72" t="n">
        <v>4</v>
      </c>
      <c r="G6" s="71" t="n">
        <v>754</v>
      </c>
      <c r="H6" s="71" t="n">
        <v>220</v>
      </c>
    </row>
    <row r="7" ht="19.5" customHeight="1" s="57">
      <c r="A7" s="58" t="n"/>
      <c r="B7" s="70" t="inlineStr">
        <is>
          <t>SMB</t>
        </is>
      </c>
      <c r="C7" s="71" t="n">
        <v>68</v>
      </c>
      <c r="D7" s="72" t="n">
        <v>4</v>
      </c>
      <c r="E7" s="73" t="n">
        <v>0.52</v>
      </c>
      <c r="F7" s="72" t="n">
        <v>2.5</v>
      </c>
      <c r="G7" s="71" t="n">
        <v>272</v>
      </c>
      <c r="H7" s="71" t="n">
        <v>142</v>
      </c>
    </row>
    <row r="8" ht="19.5" customHeight="1" s="57">
      <c r="A8" s="58" t="n"/>
      <c r="B8" s="74" t="inlineStr">
        <is>
          <t>Consumer</t>
        </is>
      </c>
      <c r="C8" s="71" t="n">
        <v>22</v>
      </c>
      <c r="D8" s="72" t="n">
        <v>8.5</v>
      </c>
      <c r="E8" s="73" t="n">
        <v>0.45</v>
      </c>
      <c r="F8" s="72" t="n">
        <v>1.8</v>
      </c>
      <c r="G8" s="71" t="n">
        <v>187</v>
      </c>
      <c r="H8" s="71" t="n">
        <v>38</v>
      </c>
    </row>
    <row r="9" ht="19.5" customHeight="1" s="57">
      <c r="A9" s="58" t="n"/>
      <c r="B9" s="70" t="inlineStr">
        <is>
          <t>Partner/OEM</t>
        </is>
      </c>
      <c r="C9" s="71" t="n">
        <v>500</v>
      </c>
      <c r="D9" s="72" t="n">
        <v>3</v>
      </c>
      <c r="E9" s="73" t="n">
        <v>0.4</v>
      </c>
      <c r="F9" s="72" t="n">
        <v>6</v>
      </c>
      <c r="G9" s="71" t="n">
        <v>1500</v>
      </c>
      <c r="H9" s="71" t="n">
        <v>680</v>
      </c>
    </row>
    <row r="10" ht="15" customHeight="1" s="57">
      <c r="A10" s="58" t="n"/>
      <c r="B10" s="58" t="n"/>
      <c r="C10" s="58" t="n"/>
      <c r="D10" s="58" t="n"/>
      <c r="E10" s="58" t="n"/>
      <c r="F10" s="58" t="n"/>
      <c r="G10" s="58" t="n"/>
      <c r="H10" s="58" t="n"/>
    </row>
    <row r="11" ht="15" customHeight="1" s="57">
      <c r="A11" s="58" t="n"/>
      <c r="B11" s="75" t="inlineStr">
        <is>
          <t>These figures are illustrative. The Dashboard CLV calculation uses the nine core inputs in the blue cells, not this table directly.</t>
        </is>
      </c>
    </row>
  </sheetData>
  <mergeCells count="2">
    <mergeCell ref="B2:H2"/>
    <mergeCell ref="B11:H1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B2:G34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" customWidth="1" style="56" min="1" max="1"/>
    <col width="30" customWidth="1" style="56" min="2" max="2"/>
    <col width="16" customWidth="1" style="56" min="3" max="7"/>
    <col width="2" customWidth="1" style="56" min="8" max="8"/>
  </cols>
  <sheetData>
    <row r="1" ht="7.5" customHeight="1" s="57"/>
    <row r="2" ht="37.5" customHeight="1" s="57">
      <c r="B2" s="76" t="inlineStr">
        <is>
          <t>CUSTOMER LIFETIME VALUE CALCULATOR</t>
        </is>
      </c>
    </row>
    <row r="3" ht="13.5" customHeight="1" s="57">
      <c r="B3" s="77" t="inlineStr">
        <is>
          <t>CLV · CAC Payback · Retention Economics · Segment Comparison</t>
        </is>
      </c>
    </row>
    <row r="4" ht="18" customHeight="1" s="57"/>
    <row r="5" ht="24" customHeight="1" s="57">
      <c r="B5" s="78" t="inlineStr">
        <is>
          <t>A.  CORE INPUTS: Edit blue values</t>
        </is>
      </c>
    </row>
    <row r="6" ht="19.5" customHeight="1" s="57">
      <c r="B6" s="79" t="inlineStr">
        <is>
          <t>Average Purchase Value ($)</t>
        </is>
      </c>
      <c r="C6" s="80" t="n">
        <v>85</v>
      </c>
      <c r="D6" s="81" t="inlineStr">
        <is>
          <t>Average revenue per transaction</t>
        </is>
      </c>
      <c r="E6" s="62" t="n"/>
      <c r="F6" s="62" t="n"/>
      <c r="G6" s="82" t="n"/>
    </row>
    <row r="7" ht="19.5" customHeight="1" s="57">
      <c r="B7" s="83" t="inlineStr">
        <is>
          <t>Purchase Frequency (per year)</t>
        </is>
      </c>
      <c r="C7" s="84" t="n">
        <v>4.2</v>
      </c>
      <c r="D7" s="85" t="inlineStr">
        <is>
          <t>How many times a customer buys annually</t>
        </is>
      </c>
      <c r="E7" s="62" t="n"/>
      <c r="F7" s="62" t="n"/>
      <c r="G7" s="82" t="n"/>
    </row>
    <row r="8" ht="19.5" customHeight="1" s="57">
      <c r="B8" s="79" t="inlineStr">
        <is>
          <t>Gross Margin (%)</t>
        </is>
      </c>
      <c r="C8" s="86" t="n">
        <v>0.58</v>
      </c>
      <c r="D8" s="81" t="inlineStr">
        <is>
          <t>Revenue minus cost of goods sold</t>
        </is>
      </c>
      <c r="E8" s="62" t="n"/>
      <c r="F8" s="62" t="n"/>
      <c r="G8" s="82" t="n"/>
    </row>
    <row r="9" ht="19.5" customHeight="1" s="57">
      <c r="B9" s="83" t="inlineStr">
        <is>
          <t>Customer Lifespan (years)</t>
        </is>
      </c>
      <c r="C9" s="84" t="n">
        <v>3.5</v>
      </c>
      <c r="D9" s="85" t="inlineStr">
        <is>
          <t>Average duration of the customer relationship</t>
        </is>
      </c>
      <c r="E9" s="62" t="n"/>
      <c r="F9" s="62" t="n"/>
      <c r="G9" s="82" t="n"/>
    </row>
    <row r="10" ht="19.5" customHeight="1" s="57">
      <c r="B10" s="79" t="inlineStr">
        <is>
          <t>Discount Rate (annual)</t>
        </is>
      </c>
      <c r="C10" s="86" t="n">
        <v>0.1</v>
      </c>
      <c r="D10" s="81" t="inlineStr">
        <is>
          <t>Used for discounted CLV calculation</t>
        </is>
      </c>
      <c r="E10" s="62" t="n"/>
      <c r="F10" s="62" t="n"/>
      <c r="G10" s="82" t="n"/>
    </row>
    <row r="11" ht="19.5" customHeight="1" s="57">
      <c r="B11" s="83" t="inlineStr">
        <is>
          <t>Customer Acquisition Cost ($)</t>
        </is>
      </c>
      <c r="C11" s="80" t="n">
        <v>142</v>
      </c>
      <c r="D11" s="85" t="inlineStr">
        <is>
          <t>Total marketing + sales cost per new customer</t>
        </is>
      </c>
      <c r="E11" s="62" t="n"/>
      <c r="F11" s="62" t="n"/>
      <c r="G11" s="82" t="n"/>
    </row>
    <row r="12" ht="19.5" customHeight="1" s="57">
      <c r="B12" s="79" t="inlineStr">
        <is>
          <t>Monthly Churn Rate (%)</t>
        </is>
      </c>
      <c r="C12" s="86" t="n">
        <v>0.024</v>
      </c>
      <c r="D12" s="81" t="inlineStr">
        <is>
          <t>% of customers who leave each month</t>
        </is>
      </c>
      <c r="E12" s="62" t="n"/>
      <c r="F12" s="62" t="n"/>
      <c r="G12" s="82" t="n"/>
    </row>
    <row r="13" ht="19.5" customHeight="1" s="57">
      <c r="B13" s="83" t="inlineStr">
        <is>
          <t>Referral Rate (customers per year)</t>
        </is>
      </c>
      <c r="C13" s="84" t="n">
        <v>0.3</v>
      </c>
      <c r="D13" s="85" t="inlineStr">
        <is>
          <t>Avg referrals generated per customer per year</t>
        </is>
      </c>
      <c r="E13" s="62" t="n"/>
      <c r="F13" s="62" t="n"/>
      <c r="G13" s="82" t="n"/>
    </row>
    <row r="14" ht="19.5" customHeight="1" s="57">
      <c r="B14" s="79" t="inlineStr">
        <is>
          <t>Referral Conversion Rate (%)</t>
        </is>
      </c>
      <c r="C14" s="86" t="n">
        <v>0.22</v>
      </c>
      <c r="D14" s="81" t="inlineStr">
        <is>
          <t>% of referrals who become paying customers</t>
        </is>
      </c>
      <c r="E14" s="62" t="n"/>
      <c r="F14" s="62" t="n"/>
      <c r="G14" s="82" t="n"/>
    </row>
    <row r="15" ht="18" customHeight="1" s="57"/>
    <row r="16" ht="24" customHeight="1" s="57">
      <c r="B16" s="78" t="inlineStr">
        <is>
          <t>B.  CLV OUTPUTS: Calculated</t>
        </is>
      </c>
    </row>
    <row r="17" ht="19.5" customHeight="1" s="57">
      <c r="B17" s="79" t="inlineStr">
        <is>
          <t>Annual Revenue per Customer</t>
        </is>
      </c>
      <c r="C17" s="87">
        <f>C6*C7</f>
        <v/>
      </c>
      <c r="D17" s="81" t="inlineStr">
        <is>
          <t>Purchase value × frequency</t>
        </is>
      </c>
      <c r="E17" s="62" t="n"/>
      <c r="F17" s="62" t="n"/>
      <c r="G17" s="82" t="n"/>
    </row>
    <row r="18" ht="19.5" customHeight="1" s="57">
      <c r="B18" s="83" t="inlineStr">
        <is>
          <t>Annual Gross Profit per Customer</t>
        </is>
      </c>
      <c r="C18" s="88">
        <f>C17*C8</f>
        <v/>
      </c>
      <c r="D18" s="85" t="inlineStr">
        <is>
          <t>Revenue × margin</t>
        </is>
      </c>
      <c r="E18" s="62" t="n"/>
      <c r="F18" s="62" t="n"/>
      <c r="G18" s="82" t="n"/>
    </row>
    <row r="19" ht="19.5" customHeight="1" s="57">
      <c r="B19" s="79" t="inlineStr">
        <is>
          <t>Simple CLV (undiscounted)</t>
        </is>
      </c>
      <c r="C19" s="89">
        <f>C18*C9</f>
        <v/>
      </c>
      <c r="D19" s="81" t="inlineStr">
        <is>
          <t>Annual gross profit × lifespan</t>
        </is>
      </c>
      <c r="E19" s="62" t="n"/>
      <c r="F19" s="62" t="n"/>
      <c r="G19" s="82" t="n"/>
    </row>
    <row r="20" ht="19.5" customHeight="1" s="57">
      <c r="B20" s="83" t="inlineStr">
        <is>
          <t>Annual Retention Rate</t>
        </is>
      </c>
      <c r="C20" s="90">
        <f>1-C12</f>
        <v/>
      </c>
      <c r="D20" s="85" t="inlineStr">
        <is>
          <t>1 minus monthly churn, annualised approx.</t>
        </is>
      </c>
      <c r="E20" s="62" t="n"/>
      <c r="F20" s="62" t="n"/>
      <c r="G20" s="82" t="n"/>
    </row>
    <row r="21" ht="19.5" customHeight="1" s="57">
      <c r="B21" s="79" t="inlineStr">
        <is>
          <t>Discounted CLV</t>
        </is>
      </c>
      <c r="C21" s="89">
        <f>IFERROR(C18/((1+C10)-(1-C12)^12),0)</f>
        <v/>
      </c>
      <c r="D21" s="81" t="inlineStr">
        <is>
          <t>NPV-adjusted lifetime value</t>
        </is>
      </c>
      <c r="E21" s="62" t="n"/>
      <c r="F21" s="62" t="n"/>
      <c r="G21" s="82" t="n"/>
    </row>
    <row r="22" ht="19.5" customHeight="1" s="57">
      <c r="B22" s="83" t="inlineStr">
        <is>
          <t>CLV : CAC Ratio</t>
        </is>
      </c>
      <c r="C22" s="91">
        <f>IFERROR(C19/C11,0)</f>
        <v/>
      </c>
      <c r="D22" s="85" t="inlineStr">
        <is>
          <t>Should be ≥ 3.0x for healthy unit economics</t>
        </is>
      </c>
      <c r="E22" s="62" t="n"/>
      <c r="F22" s="62" t="n"/>
      <c r="G22" s="82" t="n"/>
    </row>
    <row r="23" ht="19.5" customHeight="1" s="57">
      <c r="B23" s="79" t="inlineStr">
        <is>
          <t>CAC Payback Period (months)</t>
        </is>
      </c>
      <c r="C23" s="92">
        <f>IFERROR(C11/(C18/12),0)</f>
        <v/>
      </c>
      <c r="D23" s="81" t="inlineStr">
        <is>
          <t>Months to recover acquisition cost</t>
        </is>
      </c>
      <c r="E23" s="62" t="n"/>
      <c r="F23" s="62" t="n"/>
      <c r="G23" s="82" t="n"/>
    </row>
    <row r="24" ht="19.5" customHeight="1" s="57">
      <c r="B24" s="83" t="inlineStr">
        <is>
          <t>Referral-Adjusted CLV</t>
        </is>
      </c>
      <c r="C24" s="93">
        <f>C19+(C13*C14*C19)</f>
        <v/>
      </c>
      <c r="D24" s="85" t="inlineStr">
        <is>
          <t>Adds value of referrals generated</t>
        </is>
      </c>
      <c r="E24" s="62" t="n"/>
      <c r="F24" s="62" t="n"/>
      <c r="G24" s="82" t="n"/>
    </row>
    <row r="25" ht="19.5" customHeight="1" s="57">
      <c r="B25" s="79" t="inlineStr">
        <is>
          <t>Effective CAC (net of referrals)</t>
        </is>
      </c>
      <c r="C25" s="87">
        <f>IFERROR(C11/(1+C13*C14),0)</f>
        <v/>
      </c>
      <c r="D25" s="81" t="inlineStr">
        <is>
          <t>CAC reduced by referral value</t>
        </is>
      </c>
      <c r="E25" s="62" t="n"/>
      <c r="F25" s="62" t="n"/>
      <c r="G25" s="82" t="n"/>
    </row>
    <row r="26" ht="19.5" customHeight="1" s="57">
      <c r="B26" s="83" t="inlineStr">
        <is>
          <t>Annual Customer Value (quick view)</t>
        </is>
      </c>
      <c r="C26" s="93">
        <f>C17</f>
        <v/>
      </c>
      <c r="D26" s="85" t="inlineStr">
        <is>
          <t>Revenue per customer per year</t>
        </is>
      </c>
      <c r="E26" s="62" t="n"/>
      <c r="F26" s="62" t="n"/>
      <c r="G26" s="82" t="n"/>
    </row>
    <row r="27" ht="18" customHeight="1" s="57"/>
    <row r="28" ht="24" customHeight="1" s="57">
      <c r="B28" s="78" t="inlineStr">
        <is>
          <t>C.  CUSTOMER SEGMENT COMPARISON</t>
        </is>
      </c>
    </row>
    <row r="29" ht="21.75" customHeight="1" s="57">
      <c r="B29" s="94" t="inlineStr">
        <is>
          <t>Segment</t>
        </is>
      </c>
      <c r="C29" s="94" t="inlineStr">
        <is>
          <t>Avg Purchase ($)</t>
        </is>
      </c>
      <c r="D29" s="94" t="inlineStr">
        <is>
          <t>Freq / yr</t>
        </is>
      </c>
      <c r="E29" s="94" t="inlineStr">
        <is>
          <t>Margin (%)</t>
        </is>
      </c>
      <c r="F29" s="94" t="inlineStr">
        <is>
          <t>Lifespan (yrs)</t>
        </is>
      </c>
      <c r="G29" s="94" t="inlineStr">
        <is>
          <t>Simple CLV ($)</t>
        </is>
      </c>
    </row>
    <row r="30" ht="19.5" customHeight="1" s="57">
      <c r="B30" s="95" t="inlineStr">
        <is>
          <t>Enterprise</t>
        </is>
      </c>
      <c r="C30" s="96" t="n">
        <v>320</v>
      </c>
      <c r="D30" s="97" t="n">
        <v>6</v>
      </c>
      <c r="E30" s="98" t="n">
        <v>0.62</v>
      </c>
      <c r="F30" s="97" t="n">
        <v>5</v>
      </c>
      <c r="G30" s="99">
        <f>C30*D30*E30*F30</f>
        <v/>
      </c>
    </row>
    <row r="31" ht="19.5" customHeight="1" s="57">
      <c r="B31" s="100" t="inlineStr">
        <is>
          <t>Mid-Market</t>
        </is>
      </c>
      <c r="C31" s="101" t="n">
        <v>145</v>
      </c>
      <c r="D31" s="102" t="n">
        <v>5.2</v>
      </c>
      <c r="E31" s="103" t="n">
        <v>0.58</v>
      </c>
      <c r="F31" s="102" t="n">
        <v>4</v>
      </c>
      <c r="G31" s="104">
        <f>C31*D31*E31*F31</f>
        <v/>
      </c>
    </row>
    <row r="32" ht="19.5" customHeight="1" s="57">
      <c r="B32" s="95" t="inlineStr">
        <is>
          <t>SMB</t>
        </is>
      </c>
      <c r="C32" s="96" t="n">
        <v>68</v>
      </c>
      <c r="D32" s="97" t="n">
        <v>4</v>
      </c>
      <c r="E32" s="98" t="n">
        <v>0.52</v>
      </c>
      <c r="F32" s="97" t="n">
        <v>2.5</v>
      </c>
      <c r="G32" s="99">
        <f>C32*D32*E32*F32</f>
        <v/>
      </c>
    </row>
    <row r="33" ht="19.5" customHeight="1" s="57">
      <c r="B33" s="100" t="inlineStr">
        <is>
          <t>Consumer</t>
        </is>
      </c>
      <c r="C33" s="101" t="n">
        <v>22</v>
      </c>
      <c r="D33" s="102" t="n">
        <v>8.5</v>
      </c>
      <c r="E33" s="103" t="n">
        <v>0.45</v>
      </c>
      <c r="F33" s="102" t="n">
        <v>1.8</v>
      </c>
      <c r="G33" s="104">
        <f>C33*D33*E33*F33</f>
        <v/>
      </c>
    </row>
    <row r="34" ht="19.5" customHeight="1" s="57">
      <c r="B34" s="95" t="inlineStr">
        <is>
          <t>Partner / OEM</t>
        </is>
      </c>
      <c r="C34" s="96" t="n">
        <v>500</v>
      </c>
      <c r="D34" s="97" t="n">
        <v>3</v>
      </c>
      <c r="E34" s="98" t="n">
        <v>0.4</v>
      </c>
      <c r="F34" s="97" t="n">
        <v>6</v>
      </c>
      <c r="G34" s="99">
        <f>C34*D34*E34*F34</f>
        <v/>
      </c>
    </row>
    <row r="35" ht="18" customHeight="1" s="57"/>
    <row r="36" ht="18" customHeight="1" s="57"/>
    <row r="37" ht="18" customHeight="1" s="57"/>
    <row r="38" ht="18" customHeight="1" s="57"/>
    <row r="39" ht="18" customHeight="1" s="57"/>
    <row r="40" ht="18" customHeight="1" s="57"/>
    <row r="41" ht="18" customHeight="1" s="57"/>
    <row r="42" ht="18" customHeight="1" s="57"/>
    <row r="43" ht="18" customHeight="1" s="57"/>
    <row r="44" ht="18" customHeight="1" s="57"/>
    <row r="45" ht="18" customHeight="1" s="57"/>
    <row r="46" ht="18" customHeight="1" s="57"/>
    <row r="47" ht="18" customHeight="1" s="57"/>
    <row r="48" ht="18" customHeight="1" s="57"/>
    <row r="49" ht="18" customHeight="1" s="57"/>
    <row r="50" ht="18" customHeight="1" s="57"/>
    <row r="51" ht="18" customHeight="1" s="57"/>
    <row r="52" ht="18" customHeight="1" s="57"/>
    <row r="53" ht="18" customHeight="1" s="57"/>
    <row r="54" ht="18" customHeight="1" s="57"/>
    <row r="55" ht="18" customHeight="1" s="57"/>
    <row r="56" ht="18" customHeight="1" s="57"/>
    <row r="57" ht="18" customHeight="1" s="57"/>
    <row r="58" ht="18" customHeight="1" s="57"/>
    <row r="59" ht="18" customHeight="1" s="57"/>
    <row r="60" ht="18" customHeight="1" s="57"/>
    <row r="61" ht="18" customHeight="1" s="57"/>
    <row r="62" ht="18" customHeight="1" s="57"/>
    <row r="63" ht="18" customHeight="1" s="57"/>
    <row r="64" ht="18" customHeight="1" s="57"/>
  </sheetData>
  <mergeCells count="24">
    <mergeCell ref="B2:G2"/>
    <mergeCell ref="D18:G18"/>
    <mergeCell ref="D9:G9"/>
    <mergeCell ref="D12:G12"/>
    <mergeCell ref="D8:G8"/>
    <mergeCell ref="D25:G25"/>
    <mergeCell ref="D24:G24"/>
    <mergeCell ref="D14:G14"/>
    <mergeCell ref="D23:G23"/>
    <mergeCell ref="D26:G26"/>
    <mergeCell ref="B28:G28"/>
    <mergeCell ref="D20:G20"/>
    <mergeCell ref="D19:G19"/>
    <mergeCell ref="D10:G10"/>
    <mergeCell ref="D22:G22"/>
    <mergeCell ref="B5:G5"/>
    <mergeCell ref="D6:G6"/>
    <mergeCell ref="D21:G21"/>
    <mergeCell ref="D11:G11"/>
    <mergeCell ref="D13:G13"/>
    <mergeCell ref="B3:G3"/>
    <mergeCell ref="B16:G16"/>
    <mergeCell ref="D17:G17"/>
    <mergeCell ref="D7:G7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J8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" customWidth="1" style="56" min="1" max="1"/>
    <col width="18" customWidth="1" style="56" min="2" max="2"/>
    <col width="12" customWidth="1" style="56" min="3" max="10"/>
    <col width="2" customWidth="1" style="56" min="11" max="11"/>
  </cols>
  <sheetData>
    <row r="1" ht="7.5" customHeight="1" s="57">
      <c r="A1" s="58" t="n"/>
      <c r="B1" s="58" t="n"/>
      <c r="C1" s="58" t="n"/>
      <c r="D1" s="58" t="n"/>
      <c r="E1" s="58" t="n"/>
      <c r="F1" s="58" t="n"/>
      <c r="G1" s="58" t="n"/>
      <c r="H1" s="58" t="n"/>
      <c r="I1" s="58" t="n"/>
      <c r="J1" s="58" t="n"/>
    </row>
    <row r="2" ht="31.5" customHeight="1" s="57">
      <c r="A2" s="58" t="n"/>
      <c r="B2" s="105" t="inlineStr">
        <is>
          <t>COHORT RETENTION SCHEDULE: Cumulative CLV by Year</t>
        </is>
      </c>
    </row>
    <row r="3" ht="9.75" customHeight="1" s="57">
      <c r="A3" s="58" t="n"/>
      <c r="B3" s="58" t="n"/>
      <c r="C3" s="58" t="n"/>
      <c r="D3" s="58" t="n"/>
      <c r="E3" s="58" t="n"/>
      <c r="F3" s="58" t="n"/>
      <c r="G3" s="58" t="n"/>
      <c r="H3" s="58" t="n"/>
      <c r="I3" s="58" t="n"/>
      <c r="J3" s="58" t="n"/>
    </row>
    <row r="4" ht="21.75" customHeight="1" s="57">
      <c r="A4" s="58" t="n"/>
      <c r="B4" s="106" t="inlineStr">
        <is>
          <t>Metric</t>
        </is>
      </c>
      <c r="C4" s="106" t="inlineStr">
        <is>
          <t>Year 1</t>
        </is>
      </c>
      <c r="D4" s="106" t="inlineStr">
        <is>
          <t>Year 2</t>
        </is>
      </c>
      <c r="E4" s="106" t="inlineStr">
        <is>
          <t>Year 3</t>
        </is>
      </c>
      <c r="F4" s="106" t="inlineStr">
        <is>
          <t>Year 4</t>
        </is>
      </c>
      <c r="G4" s="106" t="inlineStr">
        <is>
          <t>Year 5</t>
        </is>
      </c>
      <c r="H4" s="106" t="inlineStr">
        <is>
          <t>Year 6</t>
        </is>
      </c>
      <c r="I4" s="106" t="inlineStr">
        <is>
          <t>Year 7</t>
        </is>
      </c>
      <c r="J4" s="106" t="inlineStr">
        <is>
          <t>Year 8</t>
        </is>
      </c>
    </row>
    <row r="5" ht="19.5" customHeight="1" s="57">
      <c r="A5" s="58" t="n"/>
      <c r="B5" s="107" t="inlineStr">
        <is>
          <t>Retention Rate (%)</t>
        </is>
      </c>
      <c r="C5" s="108">
        <f>1-(1-'CLV Dashboard'!C12)^1</f>
        <v/>
      </c>
      <c r="D5" s="108">
        <f>1-(1-'CLV Dashboard'!C12)^2</f>
        <v/>
      </c>
      <c r="E5" s="108">
        <f>1-(1-'CLV Dashboard'!C12)^3</f>
        <v/>
      </c>
      <c r="F5" s="108">
        <f>1-(1-'CLV Dashboard'!C12)^4</f>
        <v/>
      </c>
      <c r="G5" s="108">
        <f>1-(1-'CLV Dashboard'!C12)^5</f>
        <v/>
      </c>
      <c r="H5" s="108">
        <f>1-(1-'CLV Dashboard'!C12)^6</f>
        <v/>
      </c>
      <c r="I5" s="108">
        <f>1-(1-'CLV Dashboard'!C12)^7</f>
        <v/>
      </c>
      <c r="J5" s="108">
        <f>1-(1-'CLV Dashboard'!C12)^8</f>
        <v/>
      </c>
    </row>
    <row r="6" ht="19.5" customHeight="1" s="57">
      <c r="A6" s="58" t="n"/>
      <c r="B6" s="109" t="inlineStr">
        <is>
          <t>Gross Profit per Cust ($)</t>
        </is>
      </c>
      <c r="C6" s="110">
        <f>'CLV Dashboard'!C18/1</f>
        <v/>
      </c>
      <c r="D6" s="110">
        <f>'CLV Dashboard'!C18/2</f>
        <v/>
      </c>
      <c r="E6" s="110">
        <f>'CLV Dashboard'!C18/3</f>
        <v/>
      </c>
      <c r="F6" s="110">
        <f>'CLV Dashboard'!C18/4</f>
        <v/>
      </c>
      <c r="G6" s="110">
        <f>'CLV Dashboard'!C18/5</f>
        <v/>
      </c>
      <c r="H6" s="110">
        <f>'CLV Dashboard'!C18/6</f>
        <v/>
      </c>
      <c r="I6" s="110">
        <f>'CLV Dashboard'!C18/7</f>
        <v/>
      </c>
      <c r="J6" s="110">
        <f>'CLV Dashboard'!C18/8</f>
        <v/>
      </c>
    </row>
    <row r="7" ht="19.5" customHeight="1" s="57">
      <c r="A7" s="58" t="n"/>
      <c r="B7" s="107" t="inlineStr">
        <is>
          <t>Discounted Value ($)</t>
        </is>
      </c>
      <c r="C7" s="111">
        <f>'CLV Dashboard'!C18/(1+'CLV Dashboard'!C10)^1</f>
        <v/>
      </c>
      <c r="D7" s="111">
        <f>'CLV Dashboard'!C18/(1+'CLV Dashboard'!C10)^2</f>
        <v/>
      </c>
      <c r="E7" s="111">
        <f>'CLV Dashboard'!C18/(1+'CLV Dashboard'!C10)^3</f>
        <v/>
      </c>
      <c r="F7" s="111">
        <f>'CLV Dashboard'!C18/(1+'CLV Dashboard'!C10)^4</f>
        <v/>
      </c>
      <c r="G7" s="111">
        <f>'CLV Dashboard'!C18/(1+'CLV Dashboard'!C10)^5</f>
        <v/>
      </c>
      <c r="H7" s="111">
        <f>'CLV Dashboard'!C18/(1+'CLV Dashboard'!C10)^6</f>
        <v/>
      </c>
      <c r="I7" s="111">
        <f>'CLV Dashboard'!C18/(1+'CLV Dashboard'!C10)^7</f>
        <v/>
      </c>
      <c r="J7" s="111">
        <f>'CLV Dashboard'!C18/(1+'CLV Dashboard'!C10)^8</f>
        <v/>
      </c>
    </row>
    <row r="8" ht="21.75" customHeight="1" s="57">
      <c r="A8" s="58" t="n"/>
      <c r="B8" s="112" t="inlineStr">
        <is>
          <t>Cumulative CLV (running total)</t>
        </is>
      </c>
      <c r="C8" s="113">
        <f>C7</f>
        <v/>
      </c>
      <c r="D8" s="113">
        <f>C8+D7</f>
        <v/>
      </c>
      <c r="E8" s="113">
        <f>D8+E7</f>
        <v/>
      </c>
      <c r="F8" s="113">
        <f>E8+F7</f>
        <v/>
      </c>
      <c r="G8" s="113">
        <f>F8+G7</f>
        <v/>
      </c>
      <c r="H8" s="113">
        <f>G8+H7</f>
        <v/>
      </c>
      <c r="I8" s="113">
        <f>H8+I7</f>
        <v/>
      </c>
      <c r="J8" s="113">
        <f>I8+J7</f>
        <v/>
      </c>
    </row>
  </sheetData>
  <mergeCells count="1">
    <mergeCell ref="B2:J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Dr Mohammed Ali Sharafuddin</dc:creator>
  <dc:title>CLV Calculator</dc:title>
  <dc:description>CLV Calculator workbook from the Marketing Decision Toolkit.</dc:description>
  <dc:subject>Marketing Decision Toolkit</dc:subject>
  <dc:language>en-US</dc:language>
  <dcterms:created xsi:type="dcterms:W3CDTF">2026-03-12T00:42:09Z</dcterms:created>
  <dcterms:modified xsi:type="dcterms:W3CDTF">2026-03-19T22:35:33Z</dcterms:modified>
  <cp:lastModifiedBy>Dr Mohammed Ali Sharafuddin</cp:lastModifiedBy>
  <cp:category>Business Analytics</cp:category>
  <cp:revision>0</cp:revision>
  <cp:keywords>marketing, excel, dashboard, decision toolkit</cp:keywords>
</cp:coreProperties>
</file>